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60" yWindow="2840" windowWidth="16980" windowHeight="12840"/>
  </bookViews>
  <sheets>
    <sheet name="Feuil1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1" i="2"/>
  <c r="L32"/>
  <c r="E31"/>
  <c r="K32"/>
  <c r="D31"/>
  <c r="J32"/>
  <c r="G32"/>
  <c r="D32"/>
  <c r="H32"/>
  <c r="F32"/>
  <c r="E32"/>
  <c r="C32"/>
  <c r="F30"/>
  <c r="L31"/>
  <c r="E30"/>
  <c r="K31"/>
  <c r="D30"/>
  <c r="J31"/>
  <c r="G31"/>
  <c r="H31"/>
  <c r="C31"/>
  <c r="L30"/>
  <c r="K30"/>
  <c r="J30"/>
  <c r="G30"/>
  <c r="H30"/>
  <c r="C30"/>
  <c r="F28"/>
  <c r="L29"/>
  <c r="E28"/>
  <c r="K29"/>
  <c r="D28"/>
  <c r="J29"/>
  <c r="G29"/>
  <c r="D29"/>
  <c r="H29"/>
  <c r="F29"/>
  <c r="E29"/>
  <c r="C29"/>
  <c r="F27"/>
  <c r="L28"/>
  <c r="E27"/>
  <c r="K28"/>
  <c r="D27"/>
  <c r="J28"/>
  <c r="G28"/>
  <c r="H28"/>
  <c r="C28"/>
  <c r="F26"/>
  <c r="L27"/>
  <c r="E26"/>
  <c r="K27"/>
  <c r="D26"/>
  <c r="J27"/>
  <c r="G27"/>
  <c r="H27"/>
  <c r="C27"/>
  <c r="F25"/>
  <c r="L26"/>
  <c r="E25"/>
  <c r="K26"/>
  <c r="D25"/>
  <c r="J26"/>
  <c r="G26"/>
  <c r="H26"/>
  <c r="C26"/>
  <c r="F24"/>
  <c r="L25"/>
  <c r="E24"/>
  <c r="K25"/>
  <c r="D24"/>
  <c r="J25"/>
  <c r="G25"/>
  <c r="H25"/>
  <c r="C25"/>
  <c r="L24"/>
  <c r="K24"/>
  <c r="J24"/>
  <c r="G24"/>
  <c r="H24"/>
  <c r="C24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<sst xmlns="http://schemas.openxmlformats.org/spreadsheetml/2006/main" count="19" uniqueCount="15">
  <si>
    <t>Log10(E.h.o)</t>
  </si>
  <si>
    <t>POST</t>
  </si>
  <si>
    <t>Rock Creek</t>
  </si>
  <si>
    <t>3196-366</t>
  </si>
  <si>
    <t>3196-251</t>
  </si>
  <si>
    <t>3196bis</t>
  </si>
  <si>
    <t>n</t>
  </si>
  <si>
    <t>x</t>
  </si>
  <si>
    <t>min</t>
  </si>
  <si>
    <t>max</t>
  </si>
  <si>
    <t>s</t>
  </si>
  <si>
    <t>v</t>
  </si>
  <si>
    <t>D logx A</t>
  </si>
  <si>
    <t>D logmin</t>
  </si>
  <si>
    <t>Dlogmax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</si>
</sst>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6182660886641"/>
          <c:y val="0.0727273695765753"/>
          <c:w val="0.680498442336043"/>
          <c:h val="0.803637433821157"/>
        </c:manualLayout>
      </c:layout>
      <c:lineChart>
        <c:grouping val="standard"/>
        <c:ser>
          <c:idx val="0"/>
          <c:order val="0"/>
          <c:tx>
            <c:strRef>
              <c:f>Feuil1!$C$13</c:f>
              <c:strCache>
                <c:ptCount val="1"/>
                <c:pt idx="0">
                  <c:v>10629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Feuil1!$C$14:$C$22</c:f>
              <c:numCache>
                <c:formatCode>0\.000</c:formatCode>
                <c:ptCount val="9"/>
                <c:pt idx="0">
                  <c:v>0.0738748556724915</c:v>
                </c:pt>
                <c:pt idx="1">
                  <c:v>0.0702425094393251</c:v>
                </c:pt>
                <c:pt idx="2">
                  <c:v>0.18978359661681</c:v>
                </c:pt>
                <c:pt idx="3">
                  <c:v>0.178391689498254</c:v>
                </c:pt>
                <c:pt idx="4">
                  <c:v>0.123783856719735</c:v>
                </c:pt>
                <c:pt idx="5">
                  <c:v>0.108097857935717</c:v>
                </c:pt>
                <c:pt idx="6">
                  <c:v>0.121097857935718</c:v>
                </c:pt>
                <c:pt idx="7">
                  <c:v>0.025391689498254</c:v>
                </c:pt>
                <c:pt idx="8">
                  <c:v>0.216448921378274</c:v>
                </c:pt>
              </c:numCache>
            </c:numRef>
          </c:val>
        </c:ser>
        <c:ser>
          <c:idx val="1"/>
          <c:order val="1"/>
          <c:tx>
            <c:strRef>
              <c:f>Feuil1!$D$13</c:f>
              <c:strCache>
                <c:ptCount val="1"/>
                <c:pt idx="0">
                  <c:v>10630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Feuil1!$D$14:$D$22</c:f>
              <c:numCache>
                <c:formatCode>0\.000</c:formatCode>
                <c:ptCount val="9"/>
                <c:pt idx="0">
                  <c:v>0.0583626894942439</c:v>
                </c:pt>
                <c:pt idx="1">
                  <c:v>0.0402792860618817</c:v>
                </c:pt>
                <c:pt idx="2">
                  <c:v>0.178201724066995</c:v>
                </c:pt>
                <c:pt idx="3">
                  <c:v>0.156852011642144</c:v>
                </c:pt>
                <c:pt idx="4">
                  <c:v>0.129048096712093</c:v>
                </c:pt>
                <c:pt idx="5">
                  <c:v>0.108097857935717</c:v>
                </c:pt>
                <c:pt idx="6">
                  <c:v>0.103176541877961</c:v>
                </c:pt>
                <c:pt idx="7">
                  <c:v>-0.0111251443275084</c:v>
                </c:pt>
                <c:pt idx="8">
                  <c:v>0.241272505103306</c:v>
                </c:pt>
              </c:numCache>
            </c:numRef>
          </c:val>
        </c:ser>
        <c:ser>
          <c:idx val="2"/>
          <c:order val="2"/>
          <c:tx>
            <c:strRef>
              <c:f>Feuil1!$E$13</c:f>
              <c:strCache>
                <c:ptCount val="1"/>
                <c:pt idx="0">
                  <c:v>10613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Feuil1!$E$14:$E$22</c:f>
              <c:numCache>
                <c:formatCode>0\.000</c:formatCode>
                <c:ptCount val="9"/>
                <c:pt idx="0">
                  <c:v>0.103329835010767</c:v>
                </c:pt>
                <c:pt idx="1">
                  <c:v>0.0797878273455554</c:v>
                </c:pt>
                <c:pt idx="2">
                  <c:v>0.147819095073274</c:v>
                </c:pt>
                <c:pt idx="3">
                  <c:v>0.156852011642144</c:v>
                </c:pt>
                <c:pt idx="4">
                  <c:v>0.149489256954637</c:v>
                </c:pt>
                <c:pt idx="5">
                  <c:v>0.109020907128896</c:v>
                </c:pt>
                <c:pt idx="6">
                  <c:v>0.0924526764861875</c:v>
                </c:pt>
                <c:pt idx="7">
                  <c:v>0.0459133566428556</c:v>
                </c:pt>
                <c:pt idx="8">
                  <c:v>0.162091259055681</c:v>
                </c:pt>
              </c:numCache>
            </c:numRef>
          </c:val>
        </c:ser>
        <c:ser>
          <c:idx val="3"/>
          <c:order val="3"/>
          <c:tx>
            <c:strRef>
              <c:f>Feuil1!$F$13</c:f>
              <c:strCache>
                <c:ptCount val="1"/>
                <c:pt idx="0">
                  <c:v>10628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Feuil1!$F$14:$F$22</c:f>
              <c:numCache>
                <c:formatCode>0\.000</c:formatCode>
                <c:ptCount val="9"/>
                <c:pt idx="0">
                  <c:v>0.0503937598229687</c:v>
                </c:pt>
                <c:pt idx="1">
                  <c:v>0.0653900066449129</c:v>
                </c:pt>
                <c:pt idx="2">
                  <c:v>0.201064607026499</c:v>
                </c:pt>
                <c:pt idx="3">
                  <c:v>0.185340549453582</c:v>
                </c:pt>
                <c:pt idx="4">
                  <c:v>0.149489256954637</c:v>
                </c:pt>
                <c:pt idx="5">
                  <c:v>0.134970004336019</c:v>
                </c:pt>
                <c:pt idx="6">
                  <c:v>0.130241237375587</c:v>
                </c:pt>
                <c:pt idx="7">
                  <c:v>0.0111512503836437</c:v>
                </c:pt>
                <c:pt idx="8">
                  <c:v>0.216448921378274</c:v>
                </c:pt>
              </c:numCache>
            </c:numRef>
          </c:val>
        </c:ser>
        <c:ser>
          <c:idx val="4"/>
          <c:order val="4"/>
          <c:tx>
            <c:strRef>
              <c:f>Feuil1!$G$13</c:f>
              <c:strCache>
                <c:ptCount val="1"/>
                <c:pt idx="0">
                  <c:v>10588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Feuil1!$G$14:$G$22</c:f>
              <c:numCache>
                <c:formatCode>0\.000</c:formatCode>
                <c:ptCount val="9"/>
                <c:pt idx="0">
                  <c:v>0.0888520116421443</c:v>
                </c:pt>
                <c:pt idx="1">
                  <c:v>0.0555192526186186</c:v>
                </c:pt>
                <c:pt idx="2">
                  <c:v>0.178201724066995</c:v>
                </c:pt>
                <c:pt idx="3">
                  <c:v>0.156852011642144</c:v>
                </c:pt>
                <c:pt idx="4">
                  <c:v>0.1342492903979</c:v>
                </c:pt>
                <c:pt idx="5">
                  <c:v>0.0920982020128318</c:v>
                </c:pt>
                <c:pt idx="6">
                  <c:v>0.0824684555795865</c:v>
                </c:pt>
                <c:pt idx="7">
                  <c:v>0.0323405494535818</c:v>
                </c:pt>
                <c:pt idx="8">
                  <c:v>0.216448921378274</c:v>
                </c:pt>
              </c:numCache>
            </c:numRef>
          </c:val>
        </c:ser>
        <c:ser>
          <c:idx val="5"/>
          <c:order val="5"/>
          <c:tx>
            <c:strRef>
              <c:f>Feuil1!$H$13</c:f>
              <c:strCache>
                <c:ptCount val="1"/>
                <c:pt idx="0">
                  <c:v>3196-366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Feuil1!$H$14:$H$22</c:f>
              <c:numCache>
                <c:formatCode>0\.000</c:formatCode>
                <c:ptCount val="9"/>
                <c:pt idx="0">
                  <c:v>0.0340033436347993</c:v>
                </c:pt>
                <c:pt idx="1">
                  <c:v>0.0298138523837168</c:v>
                </c:pt>
                <c:pt idx="2">
                  <c:v>0.178201724066995</c:v>
                </c:pt>
                <c:pt idx="3">
                  <c:v>0.171329835010767</c:v>
                </c:pt>
                <c:pt idx="4">
                  <c:v>0.123783856719735</c:v>
                </c:pt>
                <c:pt idx="5">
                  <c:v>0.0940113966571123</c:v>
                </c:pt>
                <c:pt idx="6">
                  <c:v>0.102212513775344</c:v>
                </c:pt>
                <c:pt idx="7">
                  <c:v>-0.00357200643706257</c:v>
                </c:pt>
                <c:pt idx="8">
                  <c:v>0.132128035678238</c:v>
                </c:pt>
              </c:numCache>
            </c:numRef>
          </c:val>
        </c:ser>
        <c:ser>
          <c:idx val="6"/>
          <c:order val="6"/>
          <c:tx>
            <c:strRef>
              <c:f>Feuil1!$I$13</c:f>
              <c:strCache>
                <c:ptCount val="1"/>
                <c:pt idx="0">
                  <c:v>368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Feuil1!$I$14:$I$22</c:f>
              <c:numCache>
                <c:formatCode>0\.000</c:formatCode>
                <c:ptCount val="9"/>
                <c:pt idx="0">
                  <c:v>0.0583626894942439</c:v>
                </c:pt>
                <c:pt idx="1">
                  <c:v>0.0555192526186186</c:v>
                </c:pt>
                <c:pt idx="2">
                  <c:v>0.201064607026499</c:v>
                </c:pt>
                <c:pt idx="3">
                  <c:v>0.178391689498254</c:v>
                </c:pt>
                <c:pt idx="4">
                  <c:v>0.1342492903979</c:v>
                </c:pt>
                <c:pt idx="5">
                  <c:v>0.121741738602264</c:v>
                </c:pt>
                <c:pt idx="6">
                  <c:v>0.111757831681574</c:v>
                </c:pt>
                <c:pt idx="7">
                  <c:v>0.0111512503836437</c:v>
                </c:pt>
                <c:pt idx="8">
                  <c:v>0.241272505103306</c:v>
                </c:pt>
              </c:numCache>
            </c:numRef>
          </c:val>
        </c:ser>
        <c:ser>
          <c:idx val="7"/>
          <c:order val="7"/>
          <c:tx>
            <c:strRef>
              <c:f>Feuil1!$J$13</c:f>
              <c:strCache>
                <c:ptCount val="1"/>
                <c:pt idx="0">
                  <c:v>3196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Feuil1!$J$14:$J$22</c:f>
              <c:numCache>
                <c:formatCode>0\.000</c:formatCode>
                <c:ptCount val="9"/>
                <c:pt idx="0">
                  <c:v>0.0738748556724915</c:v>
                </c:pt>
                <c:pt idx="1">
                  <c:v>0.0555192526186186</c:v>
                </c:pt>
                <c:pt idx="2">
                  <c:v>0.147819095073274</c:v>
                </c:pt>
                <c:pt idx="3">
                  <c:v>0.156852011642144</c:v>
                </c:pt>
                <c:pt idx="4">
                  <c:v>0.113059991327962</c:v>
                </c:pt>
                <c:pt idx="5">
                  <c:v>0.0892125137753437</c:v>
                </c:pt>
                <c:pt idx="6">
                  <c:v>0.0824684555795865</c:v>
                </c:pt>
                <c:pt idx="7">
                  <c:v>0.0111512503836437</c:v>
                </c:pt>
                <c:pt idx="8">
                  <c:v>0.216448921378274</c:v>
                </c:pt>
              </c:numCache>
            </c:numRef>
          </c:val>
        </c:ser>
        <c:ser>
          <c:idx val="8"/>
          <c:order val="8"/>
          <c:tx>
            <c:strRef>
              <c:f>Feuil1!$K$13</c:f>
              <c:strCache>
                <c:ptCount val="1"/>
                <c:pt idx="0">
                  <c:v>3196-251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Feuil1!$K$14:$K$22</c:f>
              <c:numCache>
                <c:formatCode>0\.000</c:formatCode>
                <c:ptCount val="9"/>
                <c:pt idx="0">
                  <c:v>0.0661880270062005</c:v>
                </c:pt>
                <c:pt idx="1">
                  <c:v>0.0604826721501688</c:v>
                </c:pt>
                <c:pt idx="2">
                  <c:v>0.154068044350276</c:v>
                </c:pt>
                <c:pt idx="3">
                  <c:v>0.130292983122676</c:v>
                </c:pt>
                <c:pt idx="4">
                  <c:v>0.0850312677277187</c:v>
                </c:pt>
                <c:pt idx="5">
                  <c:v>0.0724878963533653</c:v>
                </c:pt>
                <c:pt idx="6">
                  <c:v>0.0617838567197355</c:v>
                </c:pt>
                <c:pt idx="7">
                  <c:v>0.0183298350107672</c:v>
                </c:pt>
                <c:pt idx="8">
                  <c:v>0.229038048686294</c:v>
                </c:pt>
              </c:numCache>
            </c:numRef>
          </c:val>
        </c:ser>
        <c:ser>
          <c:idx val="9"/>
          <c:order val="9"/>
          <c:tx>
            <c:strRef>
              <c:f>Feuil1!$L$13</c:f>
              <c:strCache>
                <c:ptCount val="1"/>
                <c:pt idx="0">
                  <c:v>3196bis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Feuil1!$L$14:$L$22</c:f>
              <c:numCache>
                <c:formatCode>0\.000</c:formatCode>
                <c:ptCount val="9"/>
                <c:pt idx="0">
                  <c:v>0.0738748556724915</c:v>
                </c:pt>
                <c:pt idx="1">
                  <c:v>0.0555192526186186</c:v>
                </c:pt>
                <c:pt idx="2">
                  <c:v>0.154068044350276</c:v>
                </c:pt>
                <c:pt idx="3">
                  <c:v>0.141874855672491</c:v>
                </c:pt>
                <c:pt idx="4">
                  <c:v>0.11522605308447</c:v>
                </c:pt>
                <c:pt idx="5">
                  <c:v>0.098757831681574</c:v>
                </c:pt>
                <c:pt idx="6">
                  <c:v>0.0874892569546375</c:v>
                </c:pt>
                <c:pt idx="7">
                  <c:v>0.0323405494535818</c:v>
                </c:pt>
                <c:pt idx="8">
                  <c:v>0.229038048686294</c:v>
                </c:pt>
              </c:numCache>
            </c:numRef>
          </c:val>
        </c:ser>
        <c:marker val="1"/>
        <c:axId val="231565752"/>
        <c:axId val="231678248"/>
      </c:lineChart>
      <c:catAx>
        <c:axId val="2315657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1678248"/>
        <c:crosses val="autoZero"/>
        <c:auto val="1"/>
        <c:lblAlgn val="ctr"/>
        <c:lblOffset val="100"/>
        <c:tickLblSkip val="1"/>
        <c:tickMarkSkip val="1"/>
      </c:catAx>
      <c:valAx>
        <c:axId val="231678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156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27862620649"/>
          <c:y val="0.218182108729726"/>
          <c:w val="0.172199300956986"/>
          <c:h val="0.5127279555148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3</xdr:row>
      <xdr:rowOff>38100</xdr:rowOff>
    </xdr:from>
    <xdr:to>
      <xdr:col>21</xdr:col>
      <xdr:colOff>419100</xdr:colOff>
      <xdr:row>24</xdr:row>
      <xdr:rowOff>63500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32"/>
  <sheetViews>
    <sheetView tabSelected="1" topLeftCell="B1" workbookViewId="0">
      <selection activeCell="D34" sqref="D34"/>
    </sheetView>
  </sheetViews>
  <sheetFormatPr baseColWidth="10" defaultRowHeight="13"/>
  <sheetData>
    <row r="1" spans="1:22"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</row>
    <row r="2" spans="1:22">
      <c r="A2" s="1" t="s">
        <v>1</v>
      </c>
      <c r="B2" s="1"/>
      <c r="C2" s="2">
        <v>10629</v>
      </c>
      <c r="D2" s="2">
        <v>10630</v>
      </c>
      <c r="E2" s="2">
        <v>10613</v>
      </c>
      <c r="F2" s="2">
        <v>10628</v>
      </c>
      <c r="G2" s="2">
        <v>10588</v>
      </c>
      <c r="H2" s="2" t="s">
        <v>3</v>
      </c>
      <c r="I2" s="2">
        <v>368</v>
      </c>
      <c r="J2" s="2">
        <v>3196</v>
      </c>
      <c r="K2" s="2" t="s">
        <v>4</v>
      </c>
      <c r="L2" s="2" t="s">
        <v>5</v>
      </c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B3" s="1">
        <v>1</v>
      </c>
      <c r="C3">
        <v>90</v>
      </c>
      <c r="D3">
        <v>84</v>
      </c>
      <c r="E3">
        <v>92</v>
      </c>
      <c r="F3">
        <v>89</v>
      </c>
      <c r="G3">
        <v>87</v>
      </c>
      <c r="H3">
        <v>82</v>
      </c>
      <c r="I3">
        <v>87</v>
      </c>
      <c r="J3">
        <v>87</v>
      </c>
      <c r="K3">
        <v>88</v>
      </c>
      <c r="L3">
        <v>87</v>
      </c>
    </row>
    <row r="4" spans="1:22">
      <c r="B4" s="1">
        <v>7</v>
      </c>
      <c r="C4">
        <v>57</v>
      </c>
      <c r="D4">
        <v>55</v>
      </c>
      <c r="E4">
        <v>61</v>
      </c>
      <c r="F4">
        <v>54</v>
      </c>
      <c r="G4">
        <v>59</v>
      </c>
      <c r="H4">
        <v>52</v>
      </c>
      <c r="I4">
        <v>55</v>
      </c>
      <c r="J4">
        <v>57</v>
      </c>
      <c r="K4">
        <v>56</v>
      </c>
      <c r="L4">
        <v>57</v>
      </c>
    </row>
    <row r="5" spans="1:22">
      <c r="B5" s="1">
        <v>1</v>
      </c>
      <c r="C5">
        <v>90</v>
      </c>
      <c r="D5">
        <v>84</v>
      </c>
      <c r="E5">
        <v>92</v>
      </c>
      <c r="F5">
        <v>89</v>
      </c>
      <c r="G5">
        <v>87</v>
      </c>
      <c r="H5">
        <v>82</v>
      </c>
      <c r="I5">
        <v>87</v>
      </c>
      <c r="J5">
        <v>87</v>
      </c>
      <c r="K5">
        <v>88</v>
      </c>
      <c r="L5">
        <v>87</v>
      </c>
    </row>
    <row r="6" spans="1:22">
      <c r="B6" s="1">
        <v>3</v>
      </c>
      <c r="C6">
        <v>38</v>
      </c>
      <c r="D6">
        <v>37</v>
      </c>
      <c r="E6">
        <v>34.5</v>
      </c>
      <c r="F6">
        <v>39</v>
      </c>
      <c r="G6">
        <v>37</v>
      </c>
      <c r="H6">
        <v>37</v>
      </c>
      <c r="I6">
        <v>39</v>
      </c>
      <c r="J6">
        <v>34.5</v>
      </c>
      <c r="K6">
        <v>35</v>
      </c>
      <c r="L6">
        <v>35</v>
      </c>
    </row>
    <row r="7" spans="1:22">
      <c r="B7" s="1">
        <v>4</v>
      </c>
      <c r="C7">
        <v>62</v>
      </c>
      <c r="D7">
        <v>59</v>
      </c>
      <c r="E7">
        <v>59</v>
      </c>
      <c r="F7">
        <v>63</v>
      </c>
      <c r="G7">
        <v>59</v>
      </c>
      <c r="H7">
        <v>61</v>
      </c>
      <c r="I7">
        <v>62</v>
      </c>
      <c r="J7">
        <v>59</v>
      </c>
      <c r="K7">
        <v>55.5</v>
      </c>
      <c r="L7">
        <v>57</v>
      </c>
    </row>
    <row r="8" spans="1:22">
      <c r="B8" s="1">
        <v>5</v>
      </c>
      <c r="C8">
        <v>41</v>
      </c>
      <c r="D8">
        <v>41.5</v>
      </c>
      <c r="E8">
        <v>43.5</v>
      </c>
      <c r="F8">
        <v>43.5</v>
      </c>
      <c r="G8">
        <v>42</v>
      </c>
      <c r="H8">
        <v>41</v>
      </c>
      <c r="I8">
        <v>42</v>
      </c>
      <c r="J8">
        <v>40</v>
      </c>
      <c r="K8">
        <v>37.5</v>
      </c>
      <c r="L8">
        <v>40.200000000000003</v>
      </c>
    </row>
    <row r="9" spans="1:22">
      <c r="B9" s="1">
        <v>6</v>
      </c>
      <c r="C9">
        <v>47</v>
      </c>
      <c r="D9">
        <v>47</v>
      </c>
      <c r="E9">
        <v>47.1</v>
      </c>
      <c r="F9">
        <v>50</v>
      </c>
      <c r="G9">
        <v>45.3</v>
      </c>
      <c r="H9">
        <v>45.5</v>
      </c>
      <c r="I9">
        <v>48.5</v>
      </c>
      <c r="J9">
        <v>45</v>
      </c>
      <c r="K9">
        <v>43.3</v>
      </c>
      <c r="L9">
        <v>46</v>
      </c>
    </row>
    <row r="10" spans="1:22">
      <c r="B10" s="1">
        <v>14</v>
      </c>
      <c r="C10">
        <v>47</v>
      </c>
      <c r="D10">
        <v>45.1</v>
      </c>
      <c r="E10">
        <v>44</v>
      </c>
      <c r="F10">
        <v>48</v>
      </c>
      <c r="G10">
        <v>43</v>
      </c>
      <c r="H10">
        <v>45</v>
      </c>
      <c r="I10">
        <v>46</v>
      </c>
      <c r="J10">
        <v>43</v>
      </c>
      <c r="K10">
        <v>41</v>
      </c>
      <c r="L10">
        <v>43.5</v>
      </c>
    </row>
    <row r="11" spans="1:22">
      <c r="B11" s="1">
        <v>10</v>
      </c>
      <c r="C11">
        <v>62</v>
      </c>
      <c r="D11">
        <v>57</v>
      </c>
      <c r="E11">
        <v>65</v>
      </c>
      <c r="F11">
        <v>60</v>
      </c>
      <c r="G11">
        <v>63</v>
      </c>
      <c r="H11">
        <v>58</v>
      </c>
      <c r="I11">
        <v>60</v>
      </c>
      <c r="J11">
        <v>60</v>
      </c>
      <c r="K11">
        <v>61</v>
      </c>
      <c r="L11">
        <v>63</v>
      </c>
    </row>
    <row r="12" spans="1:22">
      <c r="B12" s="1">
        <v>12</v>
      </c>
      <c r="C12">
        <v>17</v>
      </c>
      <c r="D12">
        <v>18</v>
      </c>
      <c r="E12">
        <v>15</v>
      </c>
      <c r="F12">
        <v>17</v>
      </c>
      <c r="G12">
        <v>17</v>
      </c>
      <c r="H12">
        <v>14</v>
      </c>
      <c r="I12">
        <v>18</v>
      </c>
      <c r="J12">
        <v>17</v>
      </c>
      <c r="K12">
        <v>17.5</v>
      </c>
      <c r="L12">
        <v>17.5</v>
      </c>
    </row>
    <row r="13" spans="1:22">
      <c r="A13" s="1" t="s">
        <v>0</v>
      </c>
      <c r="B13" s="1"/>
      <c r="C13" s="1">
        <f>C2</f>
        <v>10629</v>
      </c>
      <c r="D13" s="1">
        <f t="shared" ref="D13:L13" si="0">D2</f>
        <v>10630</v>
      </c>
      <c r="E13" s="1">
        <f t="shared" si="0"/>
        <v>10613</v>
      </c>
      <c r="F13" s="1">
        <f t="shared" si="0"/>
        <v>10628</v>
      </c>
      <c r="G13" s="1">
        <f t="shared" si="0"/>
        <v>10588</v>
      </c>
      <c r="H13" s="1" t="str">
        <f t="shared" si="0"/>
        <v>3196-366</v>
      </c>
      <c r="I13" s="1">
        <f t="shared" si="0"/>
        <v>368</v>
      </c>
      <c r="J13" s="1">
        <f t="shared" si="0"/>
        <v>3196</v>
      </c>
      <c r="K13" s="1" t="str">
        <f t="shared" si="0"/>
        <v>3196-251</v>
      </c>
      <c r="L13" s="1" t="str">
        <f t="shared" si="0"/>
        <v>3196bis</v>
      </c>
      <c r="M13" s="1"/>
    </row>
    <row r="14" spans="1:22">
      <c r="A14" s="3">
        <v>1.6819999999999999</v>
      </c>
      <c r="B14" s="1">
        <v>7</v>
      </c>
      <c r="C14" s="3">
        <f t="shared" ref="C14:L22" si="1">LOG10(C4)-$A14</f>
        <v>7.3874855672491524E-2</v>
      </c>
      <c r="D14" s="3">
        <f t="shared" si="1"/>
        <v>5.8362689494243947E-2</v>
      </c>
      <c r="E14" s="3">
        <f t="shared" si="1"/>
        <v>0.1033298350107672</v>
      </c>
      <c r="F14" s="3">
        <f t="shared" si="1"/>
        <v>5.0393759822968676E-2</v>
      </c>
      <c r="G14" s="3">
        <f t="shared" si="1"/>
        <v>8.8852011642144291E-2</v>
      </c>
      <c r="H14" s="3">
        <f t="shared" si="1"/>
        <v>3.4003343634799288E-2</v>
      </c>
      <c r="I14" s="3">
        <f t="shared" si="1"/>
        <v>5.8362689494243947E-2</v>
      </c>
      <c r="J14" s="3">
        <f t="shared" si="1"/>
        <v>7.3874855672491524E-2</v>
      </c>
      <c r="K14" s="3">
        <f t="shared" si="1"/>
        <v>6.6188027006200523E-2</v>
      </c>
      <c r="L14" s="3">
        <f t="shared" si="1"/>
        <v>7.3874855672491524E-2</v>
      </c>
      <c r="M14" s="3"/>
    </row>
    <row r="15" spans="1:22">
      <c r="A15" s="3">
        <v>1.8839999999999999</v>
      </c>
      <c r="B15" s="1">
        <v>1</v>
      </c>
      <c r="C15" s="3">
        <f t="shared" si="1"/>
        <v>7.0242509439325085E-2</v>
      </c>
      <c r="D15" s="3">
        <f t="shared" si="1"/>
        <v>4.0279286061881692E-2</v>
      </c>
      <c r="E15" s="3">
        <f t="shared" si="1"/>
        <v>7.9787827345555451E-2</v>
      </c>
      <c r="F15" s="3">
        <f t="shared" si="1"/>
        <v>6.5390006644912901E-2</v>
      </c>
      <c r="G15" s="3">
        <f t="shared" si="1"/>
        <v>5.5519252618618564E-2</v>
      </c>
      <c r="H15" s="3">
        <f t="shared" si="1"/>
        <v>2.981385238371681E-2</v>
      </c>
      <c r="I15" s="3">
        <f t="shared" si="1"/>
        <v>5.5519252618618564E-2</v>
      </c>
      <c r="J15" s="3">
        <f t="shared" si="1"/>
        <v>5.5519252618618564E-2</v>
      </c>
      <c r="K15" s="3">
        <f t="shared" si="1"/>
        <v>6.0482672150168781E-2</v>
      </c>
      <c r="L15" s="3">
        <f t="shared" si="1"/>
        <v>5.5519252618618564E-2</v>
      </c>
      <c r="M15" s="3"/>
    </row>
    <row r="16" spans="1:22">
      <c r="A16" s="3">
        <v>1.39</v>
      </c>
      <c r="B16" s="1">
        <v>3</v>
      </c>
      <c r="C16" s="3">
        <f t="shared" si="1"/>
        <v>0.18978359661681021</v>
      </c>
      <c r="D16" s="3">
        <f t="shared" si="1"/>
        <v>0.17820172406699508</v>
      </c>
      <c r="E16" s="3">
        <f t="shared" si="1"/>
        <v>0.14781909507327429</v>
      </c>
      <c r="F16" s="3">
        <f t="shared" si="1"/>
        <v>0.2010646070264992</v>
      </c>
      <c r="G16" s="3">
        <f t="shared" si="1"/>
        <v>0.17820172406699508</v>
      </c>
      <c r="H16" s="3">
        <f t="shared" si="1"/>
        <v>0.17820172406699508</v>
      </c>
      <c r="I16" s="3">
        <f t="shared" si="1"/>
        <v>0.2010646070264992</v>
      </c>
      <c r="J16" s="3">
        <f t="shared" si="1"/>
        <v>0.14781909507327429</v>
      </c>
      <c r="K16" s="3">
        <f t="shared" si="1"/>
        <v>0.15406804435027577</v>
      </c>
      <c r="L16" s="3">
        <f t="shared" si="1"/>
        <v>0.15406804435027577</v>
      </c>
      <c r="M16" s="3"/>
    </row>
    <row r="17" spans="1:13">
      <c r="A17" s="3">
        <v>1.6140000000000001</v>
      </c>
      <c r="B17" s="1">
        <v>4</v>
      </c>
      <c r="C17" s="3">
        <f t="shared" si="1"/>
        <v>0.17839168949825379</v>
      </c>
      <c r="D17" s="3">
        <f t="shared" si="1"/>
        <v>0.15685201164214413</v>
      </c>
      <c r="E17" s="3">
        <f t="shared" si="1"/>
        <v>0.15685201164214413</v>
      </c>
      <c r="F17" s="3">
        <f t="shared" si="1"/>
        <v>0.18534054945358158</v>
      </c>
      <c r="G17" s="3">
        <f t="shared" si="1"/>
        <v>0.15685201164214413</v>
      </c>
      <c r="H17" s="3">
        <f t="shared" si="1"/>
        <v>0.17132983501076704</v>
      </c>
      <c r="I17" s="3">
        <f t="shared" si="1"/>
        <v>0.17839168949825379</v>
      </c>
      <c r="J17" s="3">
        <f t="shared" si="1"/>
        <v>0.15685201164214413</v>
      </c>
      <c r="K17" s="3">
        <f t="shared" si="1"/>
        <v>0.13029298312267623</v>
      </c>
      <c r="L17" s="3">
        <f t="shared" si="1"/>
        <v>0.14187485567249136</v>
      </c>
      <c r="M17" s="3"/>
    </row>
    <row r="18" spans="1:13">
      <c r="A18" s="3">
        <v>1.4890000000000001</v>
      </c>
      <c r="B18" s="1">
        <v>5</v>
      </c>
      <c r="C18" s="3">
        <f t="shared" si="1"/>
        <v>0.12378385671973535</v>
      </c>
      <c r="D18" s="3">
        <f t="shared" si="1"/>
        <v>0.12904809671209261</v>
      </c>
      <c r="E18" s="3">
        <f t="shared" si="1"/>
        <v>0.14948925695463733</v>
      </c>
      <c r="F18" s="3">
        <f t="shared" si="1"/>
        <v>0.14948925695463733</v>
      </c>
      <c r="G18" s="3">
        <f t="shared" si="1"/>
        <v>0.13424929039790046</v>
      </c>
      <c r="H18" s="3">
        <f t="shared" si="1"/>
        <v>0.12378385671973535</v>
      </c>
      <c r="I18" s="3">
        <f t="shared" si="1"/>
        <v>0.13424929039790046</v>
      </c>
      <c r="J18" s="3">
        <f t="shared" si="1"/>
        <v>0.11305999132796218</v>
      </c>
      <c r="K18" s="3">
        <f t="shared" si="1"/>
        <v>8.503126772771874E-2</v>
      </c>
      <c r="L18" s="3">
        <f t="shared" si="1"/>
        <v>0.11522605308446998</v>
      </c>
      <c r="M18" s="3"/>
    </row>
    <row r="19" spans="1:13">
      <c r="A19" s="3">
        <v>1.5640000000000001</v>
      </c>
      <c r="B19" s="1">
        <v>6</v>
      </c>
      <c r="C19" s="3">
        <f t="shared" si="1"/>
        <v>0.10809785793571747</v>
      </c>
      <c r="D19" s="3">
        <f t="shared" si="1"/>
        <v>0.10809785793571747</v>
      </c>
      <c r="E19" s="3">
        <f t="shared" si="1"/>
        <v>0.10902090712889612</v>
      </c>
      <c r="F19" s="3">
        <f t="shared" si="1"/>
        <v>0.13497000433601869</v>
      </c>
      <c r="G19" s="3">
        <f t="shared" si="1"/>
        <v>9.2098202012831809E-2</v>
      </c>
      <c r="H19" s="3">
        <f t="shared" si="1"/>
        <v>9.4011396657112334E-2</v>
      </c>
      <c r="I19" s="3">
        <f t="shared" si="1"/>
        <v>0.12174173860226367</v>
      </c>
      <c r="J19" s="3">
        <f t="shared" si="1"/>
        <v>8.9212513775343671E-2</v>
      </c>
      <c r="K19" s="3">
        <f t="shared" si="1"/>
        <v>7.2487896353365278E-2</v>
      </c>
      <c r="L19" s="3">
        <f t="shared" si="1"/>
        <v>9.8757831681574038E-2</v>
      </c>
      <c r="M19" s="3"/>
    </row>
    <row r="20" spans="1:13">
      <c r="A20" s="3">
        <v>1.5509999999999999</v>
      </c>
      <c r="B20" s="1">
        <v>14</v>
      </c>
      <c r="C20" s="3">
        <f t="shared" si="1"/>
        <v>0.12109785793571759</v>
      </c>
      <c r="D20" s="3">
        <f t="shared" si="1"/>
        <v>0.10317654187796066</v>
      </c>
      <c r="E20" s="3">
        <f t="shared" si="1"/>
        <v>9.2452676486187491E-2</v>
      </c>
      <c r="F20" s="3">
        <f t="shared" si="1"/>
        <v>0.13024123737558724</v>
      </c>
      <c r="G20" s="3">
        <f t="shared" si="1"/>
        <v>8.2468455579586486E-2</v>
      </c>
      <c r="H20" s="3">
        <f t="shared" si="1"/>
        <v>0.10221251377534379</v>
      </c>
      <c r="I20" s="3">
        <f t="shared" si="1"/>
        <v>0.11175783168157416</v>
      </c>
      <c r="J20" s="3">
        <f t="shared" si="1"/>
        <v>8.2468455579586486E-2</v>
      </c>
      <c r="K20" s="3">
        <f t="shared" si="1"/>
        <v>6.1783856719735519E-2</v>
      </c>
      <c r="L20" s="3">
        <f t="shared" si="1"/>
        <v>8.7489256954637495E-2</v>
      </c>
      <c r="M20" s="3"/>
    </row>
    <row r="21" spans="1:13">
      <c r="A21" s="3">
        <v>1.7669999999999999</v>
      </c>
      <c r="B21" s="1">
        <v>10</v>
      </c>
      <c r="C21" s="3">
        <f t="shared" si="1"/>
        <v>2.5391689498253989E-2</v>
      </c>
      <c r="D21" s="3">
        <f t="shared" si="1"/>
        <v>-1.1125144327508441E-2</v>
      </c>
      <c r="E21" s="3">
        <f t="shared" si="1"/>
        <v>4.5913356642855563E-2</v>
      </c>
      <c r="F21" s="3">
        <f t="shared" si="1"/>
        <v>1.1151250383643729E-2</v>
      </c>
      <c r="G21" s="3">
        <f t="shared" si="1"/>
        <v>3.2340549453581779E-2</v>
      </c>
      <c r="H21" s="3">
        <f t="shared" si="1"/>
        <v>-3.5720064370625693E-3</v>
      </c>
      <c r="I21" s="3">
        <f t="shared" si="1"/>
        <v>1.1151250383643729E-2</v>
      </c>
      <c r="J21" s="3">
        <f t="shared" si="1"/>
        <v>1.1151250383643729E-2</v>
      </c>
      <c r="K21" s="3">
        <f t="shared" si="1"/>
        <v>1.8329835010767237E-2</v>
      </c>
      <c r="L21" s="3">
        <f t="shared" si="1"/>
        <v>3.2340549453581779E-2</v>
      </c>
      <c r="M21" s="3"/>
    </row>
    <row r="22" spans="1:13">
      <c r="A22" s="3">
        <v>1.014</v>
      </c>
      <c r="B22" s="1">
        <v>12</v>
      </c>
      <c r="C22" s="3">
        <f t="shared" si="1"/>
        <v>0.21644892137827387</v>
      </c>
      <c r="D22" s="3">
        <f t="shared" si="1"/>
        <v>0.241272505103306</v>
      </c>
      <c r="E22" s="3">
        <f t="shared" si="1"/>
        <v>0.16209125905568134</v>
      </c>
      <c r="F22" s="3">
        <f t="shared" si="1"/>
        <v>0.21644892137827387</v>
      </c>
      <c r="G22" s="3">
        <f t="shared" si="1"/>
        <v>0.21644892137827387</v>
      </c>
      <c r="H22" s="3">
        <f t="shared" si="1"/>
        <v>0.13212803567823794</v>
      </c>
      <c r="I22" s="3">
        <f t="shared" si="1"/>
        <v>0.241272505103306</v>
      </c>
      <c r="J22" s="3">
        <f t="shared" si="1"/>
        <v>0.21644892137827387</v>
      </c>
      <c r="K22" s="3">
        <f t="shared" si="1"/>
        <v>0.2290380486862944</v>
      </c>
      <c r="L22" s="3">
        <f t="shared" si="1"/>
        <v>0.2290380486862944</v>
      </c>
      <c r="M22" s="3"/>
    </row>
    <row r="23" spans="1:13">
      <c r="B23" s="2"/>
      <c r="C23" s="2" t="s">
        <v>6</v>
      </c>
      <c r="D23" s="2" t="s">
        <v>7</v>
      </c>
      <c r="E23" s="2" t="s">
        <v>8</v>
      </c>
      <c r="F23" s="2" t="s">
        <v>9</v>
      </c>
      <c r="G23" s="2" t="s">
        <v>10</v>
      </c>
      <c r="H23" s="2" t="s">
        <v>11</v>
      </c>
      <c r="J23" t="s">
        <v>12</v>
      </c>
      <c r="K23" t="s">
        <v>13</v>
      </c>
      <c r="L23" t="s">
        <v>14</v>
      </c>
    </row>
    <row r="24" spans="1:13">
      <c r="B24">
        <v>1</v>
      </c>
      <c r="C24">
        <f>COUNT(C5:AC5)</f>
        <v>10</v>
      </c>
      <c r="D24" s="4">
        <f>AVERAGE(C5:AC5)</f>
        <v>87.3</v>
      </c>
      <c r="E24">
        <f>MIN(C5:AC5)</f>
        <v>82</v>
      </c>
      <c r="F24">
        <f>MAX(C5:AC5)</f>
        <v>92</v>
      </c>
      <c r="G24" s="5">
        <f>STDEV(C5:AC5)</f>
        <v>2.8303906287139515</v>
      </c>
      <c r="H24" s="5">
        <f t="shared" ref="H24:H32" si="2">G24*100/D24</f>
        <v>3.2421427591225105</v>
      </c>
      <c r="I24">
        <v>7</v>
      </c>
      <c r="J24" s="3">
        <f>LOG10(D29)-$A14</f>
        <v>6.8508394851346299E-2</v>
      </c>
      <c r="K24" s="3">
        <f>LOG10(E29)-$A14</f>
        <v>3.4003343634799288E-2</v>
      </c>
      <c r="L24" s="3">
        <f>LOG10(F29)-$A14</f>
        <v>0.1033298350107672</v>
      </c>
    </row>
    <row r="25" spans="1:13">
      <c r="B25">
        <v>3</v>
      </c>
      <c r="C25">
        <f>COUNT(C6:AC6)</f>
        <v>10</v>
      </c>
      <c r="D25" s="4">
        <f>AVERAGE(C6:AC6)</f>
        <v>36.6</v>
      </c>
      <c r="E25">
        <f>MIN(C6:AC6)</f>
        <v>34.5</v>
      </c>
      <c r="F25">
        <f>MAX(C6:AC6)</f>
        <v>39</v>
      </c>
      <c r="G25" s="5">
        <f>STDEV(C6:AC6)</f>
        <v>1.7606816861658894</v>
      </c>
      <c r="H25" s="5">
        <f t="shared" si="2"/>
        <v>4.8106056999068016</v>
      </c>
      <c r="I25">
        <v>1</v>
      </c>
      <c r="J25" s="3">
        <f t="shared" ref="J25:L29" si="3">LOG10(D24)-$A15</f>
        <v>5.7014243705569845E-2</v>
      </c>
      <c r="K25" s="3">
        <f t="shared" si="3"/>
        <v>2.981385238371681E-2</v>
      </c>
      <c r="L25" s="3">
        <f t="shared" si="3"/>
        <v>7.9787827345555451E-2</v>
      </c>
    </row>
    <row r="26" spans="1:13">
      <c r="B26">
        <v>4</v>
      </c>
      <c r="C26">
        <f>COUNT(C7:AC7)</f>
        <v>10</v>
      </c>
      <c r="D26" s="4">
        <f>AVERAGE(C7:AC7)</f>
        <v>59.65</v>
      </c>
      <c r="E26">
        <f>MIN(C7:AC7)</f>
        <v>55.5</v>
      </c>
      <c r="F26">
        <f>MAX(C7:AC7)</f>
        <v>63</v>
      </c>
      <c r="G26" s="5">
        <f>STDEV(C7:AC7)</f>
        <v>2.3576117859676335</v>
      </c>
      <c r="H26" s="5">
        <f t="shared" si="2"/>
        <v>3.9524086939943563</v>
      </c>
      <c r="I26">
        <v>3</v>
      </c>
      <c r="J26" s="3">
        <f t="shared" si="3"/>
        <v>0.17348108539441087</v>
      </c>
      <c r="K26" s="3">
        <f t="shared" si="3"/>
        <v>0.14781909507327429</v>
      </c>
      <c r="L26" s="3">
        <f t="shared" si="3"/>
        <v>0.2010646070264992</v>
      </c>
    </row>
    <row r="27" spans="1:13">
      <c r="B27">
        <v>5</v>
      </c>
      <c r="C27">
        <f>COUNT(C8:AC8)</f>
        <v>10</v>
      </c>
      <c r="D27" s="4">
        <f>AVERAGE(C8:AC8)</f>
        <v>41.22</v>
      </c>
      <c r="E27">
        <f>MIN(C8:AC8)</f>
        <v>37.5</v>
      </c>
      <c r="F27">
        <f>MAX(C8:AC8)</f>
        <v>43.5</v>
      </c>
      <c r="G27" s="5">
        <f>STDEV(C8:AC8)</f>
        <v>1.7687409206677902</v>
      </c>
      <c r="H27" s="5">
        <f t="shared" si="2"/>
        <v>4.2909774882770257</v>
      </c>
      <c r="I27">
        <v>4</v>
      </c>
      <c r="J27" s="3">
        <f t="shared" si="3"/>
        <v>0.16161044800636049</v>
      </c>
      <c r="K27" s="3">
        <f t="shared" si="3"/>
        <v>0.13029298312267623</v>
      </c>
      <c r="L27" s="3">
        <f t="shared" si="3"/>
        <v>0.18534054945358158</v>
      </c>
    </row>
    <row r="28" spans="1:13">
      <c r="B28">
        <v>6</v>
      </c>
      <c r="C28">
        <f>COUNT(C9:AC9)</f>
        <v>10</v>
      </c>
      <c r="D28" s="4">
        <f>AVERAGE(C9:AC9)</f>
        <v>46.47</v>
      </c>
      <c r="E28">
        <f>MIN(C9:AC9)</f>
        <v>43.3</v>
      </c>
      <c r="F28">
        <f>MAX(C9:AC9)</f>
        <v>50</v>
      </c>
      <c r="G28" s="5">
        <f>STDEV(C9:AC9)</f>
        <v>1.8938790293410166</v>
      </c>
      <c r="H28" s="5">
        <f t="shared" si="2"/>
        <v>4.0754874743727489</v>
      </c>
      <c r="I28">
        <v>5</v>
      </c>
      <c r="J28" s="3">
        <f t="shared" si="3"/>
        <v>0.12610798744319385</v>
      </c>
      <c r="K28" s="3">
        <f t="shared" si="3"/>
        <v>8.503126772771874E-2</v>
      </c>
      <c r="L28" s="3">
        <f t="shared" si="3"/>
        <v>0.14948925695463733</v>
      </c>
    </row>
    <row r="29" spans="1:13">
      <c r="B29">
        <v>7</v>
      </c>
      <c r="C29">
        <f>COUNT(C4:AC4)</f>
        <v>10</v>
      </c>
      <c r="D29" s="4">
        <f>AVERAGE(C4:AC4)</f>
        <v>56.3</v>
      </c>
      <c r="E29">
        <f>MIN(C4:AC4)</f>
        <v>52</v>
      </c>
      <c r="F29">
        <f>MAX(C4:AC4)</f>
        <v>61</v>
      </c>
      <c r="G29" s="5">
        <f>STDEV(C4:AC4)</f>
        <v>2.5407785333545689</v>
      </c>
      <c r="H29" s="5">
        <f t="shared" si="2"/>
        <v>4.5129281231875114</v>
      </c>
      <c r="I29">
        <v>6</v>
      </c>
      <c r="J29" s="3">
        <f t="shared" si="3"/>
        <v>0.10317267247886841</v>
      </c>
      <c r="K29" s="3">
        <f t="shared" si="3"/>
        <v>7.2487896353365278E-2</v>
      </c>
      <c r="L29" s="3">
        <f t="shared" si="3"/>
        <v>0.13497000433601869</v>
      </c>
    </row>
    <row r="30" spans="1:13">
      <c r="B30">
        <v>10</v>
      </c>
      <c r="C30">
        <f>COUNT(C11:AC11)</f>
        <v>10</v>
      </c>
      <c r="D30" s="4">
        <f>AVERAGE(C11:AC11)</f>
        <v>60.9</v>
      </c>
      <c r="E30">
        <f>MIN(C11:AC11)</f>
        <v>57</v>
      </c>
      <c r="F30">
        <f>MAX(C11:AC11)</f>
        <v>65</v>
      </c>
      <c r="G30" s="5">
        <f>STDEV(C11:AC11)</f>
        <v>2.424412872795791</v>
      </c>
      <c r="H30" s="5">
        <f t="shared" si="2"/>
        <v>3.9809735185480966</v>
      </c>
      <c r="I30">
        <v>14</v>
      </c>
      <c r="J30" s="3">
        <f>LOG10(D32)-$A20</f>
        <v>9.7945182165672495E-2</v>
      </c>
      <c r="K30" s="3">
        <f>LOG10(E32)-$A20</f>
        <v>6.1783856719735519E-2</v>
      </c>
      <c r="L30" s="3">
        <f>LOG10(F32)-$A20</f>
        <v>0.13024123737558724</v>
      </c>
    </row>
    <row r="31" spans="1:13">
      <c r="B31">
        <v>12</v>
      </c>
      <c r="C31">
        <f>COUNT(C12:AC12)</f>
        <v>10</v>
      </c>
      <c r="D31" s="4">
        <f>AVERAGE(C12:AC12)</f>
        <v>16.8</v>
      </c>
      <c r="E31">
        <f>MIN(C12:AC12)</f>
        <v>14</v>
      </c>
      <c r="F31">
        <f>MAX(C12:AC12)</f>
        <v>18</v>
      </c>
      <c r="G31" s="5">
        <f>STDEV(C12:AC12)</f>
        <v>1.2952906151816925</v>
      </c>
      <c r="H31" s="5">
        <f t="shared" si="2"/>
        <v>7.7100631856053115</v>
      </c>
      <c r="I31">
        <v>10</v>
      </c>
      <c r="J31" s="3">
        <f t="shared" ref="J31:L32" si="4">LOG10(D30)-$A21</f>
        <v>1.7617292632875481E-2</v>
      </c>
      <c r="K31" s="3">
        <f t="shared" si="4"/>
        <v>-1.1125144327508441E-2</v>
      </c>
      <c r="L31" s="3">
        <f t="shared" si="4"/>
        <v>4.5913356642855563E-2</v>
      </c>
    </row>
    <row r="32" spans="1:13">
      <c r="B32">
        <v>14</v>
      </c>
      <c r="C32">
        <f>COUNT(C10:AC10)</f>
        <v>10</v>
      </c>
      <c r="D32" s="4">
        <f>AVERAGE(C10:AC10)</f>
        <v>44.56</v>
      </c>
      <c r="E32">
        <f>MIN(C10:AC10)</f>
        <v>41</v>
      </c>
      <c r="F32">
        <f>MAX(C10:AC10)</f>
        <v>48</v>
      </c>
      <c r="G32" s="5">
        <f>STDEV(C10:AC10)</f>
        <v>2.0902950349970673</v>
      </c>
      <c r="H32" s="5">
        <f t="shared" si="2"/>
        <v>4.6909673137277093</v>
      </c>
      <c r="I32">
        <v>12</v>
      </c>
      <c r="J32" s="3">
        <f t="shared" si="4"/>
        <v>0.21130928172586283</v>
      </c>
      <c r="K32" s="3">
        <f t="shared" si="4"/>
        <v>0.13212803567823794</v>
      </c>
      <c r="L32" s="3">
        <f t="shared" si="4"/>
        <v>0.241272505103306</v>
      </c>
    </row>
  </sheetData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2001-10-23T13:43:38Z</dcterms:created>
  <dcterms:modified xsi:type="dcterms:W3CDTF">2020-03-25T11:17:02Z</dcterms:modified>
</cp:coreProperties>
</file>